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Лист1" sheetId="1" r:id="rId1"/>
  </sheets>
  <definedNames>
    <definedName name="_xlnm.Print_Titles" localSheetId="0">Лист1!$8:$8</definedName>
    <definedName name="_xlnm.Print_Area" localSheetId="0">Лист1!$A$1:$I$52</definedName>
  </definedNames>
  <calcPr calcId="145621"/>
</workbook>
</file>

<file path=xl/calcChain.xml><?xml version="1.0" encoding="utf-8"?>
<calcChain xmlns="http://schemas.openxmlformats.org/spreadsheetml/2006/main">
  <c r="F18" i="1" l="1"/>
  <c r="E18" i="1"/>
  <c r="D18" i="1"/>
  <c r="F12" i="1"/>
  <c r="F11" i="1" s="1"/>
  <c r="F9" i="1" s="1"/>
  <c r="E12" i="1"/>
  <c r="E11" i="1" s="1"/>
  <c r="E9" i="1" s="1"/>
  <c r="D14" i="1"/>
  <c r="D11" i="1" s="1"/>
  <c r="D9" i="1" s="1"/>
  <c r="D15" i="1"/>
  <c r="C14" i="1"/>
  <c r="C12" i="1"/>
  <c r="C11" i="1" s="1"/>
  <c r="H11" i="1"/>
  <c r="H9" i="1" s="1"/>
  <c r="G11" i="1"/>
  <c r="G9" i="1" s="1"/>
  <c r="D29" i="1"/>
  <c r="C37" i="1"/>
  <c r="C35" i="1"/>
  <c r="C36" i="1" l="1"/>
  <c r="C9" i="1"/>
  <c r="H10" i="1"/>
  <c r="G10" i="1"/>
  <c r="F10" i="1"/>
  <c r="E10" i="1"/>
  <c r="D10" i="1"/>
  <c r="C10" i="1"/>
  <c r="H19" i="1" l="1"/>
  <c r="H16" i="1" s="1"/>
  <c r="H29" i="1"/>
  <c r="H27" i="1" s="1"/>
  <c r="G29" i="1"/>
  <c r="G27" i="1" s="1"/>
  <c r="F29" i="1"/>
  <c r="E29" i="1"/>
  <c r="E27" i="1" s="1"/>
  <c r="D27" i="1"/>
  <c r="C29" i="1"/>
  <c r="H33" i="1"/>
  <c r="H30" i="1"/>
  <c r="G19" i="1"/>
  <c r="F19" i="1"/>
  <c r="F16" i="1" s="1"/>
  <c r="E19" i="1"/>
  <c r="G33" i="1"/>
  <c r="F33" i="1"/>
  <c r="E33" i="1"/>
  <c r="D33" i="1"/>
  <c r="C33" i="1"/>
  <c r="G30" i="1"/>
  <c r="F30" i="1"/>
  <c r="E30" i="1"/>
  <c r="D30" i="1"/>
  <c r="D19" i="1"/>
  <c r="D16" i="1" s="1"/>
  <c r="C19" i="1"/>
  <c r="C16" i="1" s="1"/>
  <c r="G16" i="1"/>
  <c r="E16" i="1"/>
  <c r="C27" i="1" l="1"/>
  <c r="C38" i="1"/>
  <c r="C20" i="1"/>
  <c r="H20" i="1"/>
  <c r="F27" i="1"/>
  <c r="G20" i="1"/>
  <c r="E20" i="1"/>
  <c r="F20" i="1"/>
  <c r="D20" i="1"/>
  <c r="C24" i="1" l="1"/>
  <c r="D26" i="1"/>
  <c r="D38" i="1" s="1"/>
  <c r="D25" i="1" l="1"/>
  <c r="C22" i="1"/>
  <c r="C21" i="1" s="1"/>
  <c r="E26" i="1"/>
  <c r="E38" i="1" s="1"/>
  <c r="D24" i="1"/>
  <c r="D37" i="1" l="1"/>
  <c r="D35" i="1"/>
  <c r="D36" i="1" s="1"/>
  <c r="D22" i="1"/>
  <c r="D21" i="1" s="1"/>
  <c r="E25" i="1"/>
  <c r="E37" i="1" s="1"/>
  <c r="E24" i="1" l="1"/>
  <c r="E35" i="1"/>
  <c r="E36" i="1" s="1"/>
  <c r="F26" i="1"/>
  <c r="E22" i="1" l="1"/>
  <c r="E21" i="1" s="1"/>
  <c r="F25" i="1"/>
  <c r="F35" i="1" s="1"/>
  <c r="F36" i="1" s="1"/>
  <c r="F38" i="1"/>
  <c r="G26" i="1" l="1"/>
  <c r="G38" i="1" s="1"/>
  <c r="F37" i="1"/>
  <c r="G25" i="1"/>
  <c r="H26" i="1" s="1"/>
  <c r="F24" i="1"/>
  <c r="F22" i="1" l="1"/>
  <c r="F21" i="1" s="1"/>
  <c r="G37" i="1"/>
  <c r="G24" i="1"/>
  <c r="G35" i="1"/>
  <c r="G36" i="1" s="1"/>
  <c r="H38" i="1"/>
  <c r="H25" i="1"/>
  <c r="H24" i="1" s="1"/>
  <c r="G22" i="1" l="1"/>
  <c r="G21" i="1" s="1"/>
  <c r="H22" i="1"/>
  <c r="H21" i="1" s="1"/>
  <c r="H35" i="1"/>
  <c r="H36" i="1" s="1"/>
  <c r="H37" i="1"/>
</calcChain>
</file>

<file path=xl/sharedStrings.xml><?xml version="1.0" encoding="utf-8"?>
<sst xmlns="http://schemas.openxmlformats.org/spreadsheetml/2006/main" count="60" uniqueCount="58">
  <si>
    <t>№ п/п</t>
  </si>
  <si>
    <t>Наименование показателя</t>
  </si>
  <si>
    <t>2017 год</t>
  </si>
  <si>
    <t>2018 год</t>
  </si>
  <si>
    <t>2019 год</t>
  </si>
  <si>
    <t>2020 год</t>
  </si>
  <si>
    <t>2021 год</t>
  </si>
  <si>
    <t xml:space="preserve">1. </t>
  </si>
  <si>
    <t>Доходы бюджета города -всего</t>
  </si>
  <si>
    <t>в том числе:</t>
  </si>
  <si>
    <t>1.2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</si>
  <si>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</si>
  <si>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</si>
  <si>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</si>
  <si>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</si>
  <si>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</si>
  <si>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</si>
  <si>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</si>
  <si>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</si>
  <si>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</si>
  <si>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</si>
  <si>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>5.2</t>
  </si>
  <si>
    <t>Бюджетные кредиты от других бюджетов бюджетной системы РФ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</si>
  <si>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</si>
  <si>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</si>
  <si>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</si>
  <si>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</si>
  <si>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</si>
  <si>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</si>
  <si>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</si>
  <si>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</si>
  <si>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</si>
  <si>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</si>
  <si>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</si>
  <si>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</si>
  <si>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</si>
  <si>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</si>
  <si>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</si>
  <si>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>Прогноз основных характеристик бюджета города Твери на 2017 - 2022 годы</t>
  </si>
  <si>
    <t>2022 год</t>
  </si>
  <si>
    <t xml:space="preserve">Дефицит (профицит) бюджета </t>
  </si>
  <si>
    <t>Источники финансирования дефицита бюджета – всего</t>
  </si>
  <si>
    <t>Приложение 2</t>
  </si>
  <si>
    <t>Объем муниципальных заимствований в соответствующем финансовом году
 (кредиты  банковские + бюджетные =)</t>
  </si>
  <si>
    <t xml:space="preserve"> - налоговые доходы</t>
  </si>
  <si>
    <t xml:space="preserve"> - неналоговые доходы</t>
  </si>
  <si>
    <t>Налоговые и неналоговые доходы</t>
  </si>
  <si>
    <t>1.1.</t>
  </si>
  <si>
    <t>Безвозмездные поступления</t>
  </si>
  <si>
    <t xml:space="preserve">Кредиты  кредитных  организаций  </t>
  </si>
  <si>
    <t xml:space="preserve"> - за счёт безвозмездных поступлений</t>
  </si>
  <si>
    <t>к бюджетному прогнозу города Твери</t>
  </si>
  <si>
    <t>на долгосрочный период до 2022 года</t>
  </si>
  <si>
    <t xml:space="preserve">   -  получение кредитов</t>
  </si>
  <si>
    <t xml:space="preserve">   -  погашение кредитов</t>
  </si>
  <si>
    <t xml:space="preserve">  -   получение кредитов</t>
  </si>
  <si>
    <t xml:space="preserve">  -   погашение кредитов</t>
  </si>
  <si>
    <t xml:space="preserve"> - % к налоговым и неналоговым доходам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</si>
</sst>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i/>
      <sz val="10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7" fillId="0" borderId="0" xfId="0" applyNumberFormat="1" applyFont="1" applyFill="1" applyAlignment="1">
      <alignment horizontal="left" vertical="center"/>
    </xf>
    <xf numFmtId="164" fontId="0" fillId="0" borderId="0" xfId="0" applyNumberFormat="1"/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2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5" fillId="0" borderId="0" xfId="0" applyFont="1" applyFill="1" applyAlignment="1">
      <alignment horizontal="right"/>
    </xf>
    <xf numFmtId="0" fontId="8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/>
    <xf numFmtId="0" fontId="10" fillId="0" borderId="3" xfId="0" applyFont="1" applyBorder="1"/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view="pageBreakPreview" zoomScaleNormal="100" zoomScaleSheetLayoutView="100" workbookViewId="0">
      <selection activeCell="B43" sqref="B43"/>
    </sheetView>
  </sheetViews>
  <sheetFormatPr defaultRowHeight="15" x14ac:dyDescent="0.25"/>
  <cols>
    <col min="1" max="1" width="4.42578125" style="3" customWidth="1"/>
    <col min="2" max="2" width="49.140625" customWidth="1"/>
    <col min="3" max="3" width="13.5703125" customWidth="1"/>
    <col min="4" max="4" width="12.140625" customWidth="1"/>
    <col min="5" max="5" width="12.28515625" customWidth="1"/>
    <col min="6" max="6" width="11.5703125" customWidth="1"/>
    <col min="7" max="7" width="12.5703125" customWidth="1"/>
    <col min="8" max="8" width="12.7109375" customWidth="1"/>
    <col min="9" max="9" width="2.28515625" customWidth="1"/>
  </cols>
  <sheetData>
    <row r="1" spans="1:13" ht="18.75" x14ac:dyDescent="0.25">
      <c r="E1" s="34" t="s">
        <v>42</v>
      </c>
      <c r="F1" s="34"/>
      <c r="G1" s="34"/>
      <c r="H1" s="34"/>
    </row>
    <row r="2" spans="1:13" ht="18.75" customHeight="1" x14ac:dyDescent="0.25">
      <c r="D2" s="34" t="s">
        <v>51</v>
      </c>
      <c r="E2" s="43"/>
      <c r="F2" s="43"/>
      <c r="G2" s="43"/>
      <c r="H2" s="43"/>
      <c r="I2" s="20"/>
    </row>
    <row r="3" spans="1:13" ht="18.75" customHeight="1" x14ac:dyDescent="0.25">
      <c r="D3" s="34" t="s">
        <v>52</v>
      </c>
      <c r="E3" s="43"/>
      <c r="F3" s="43"/>
      <c r="G3" s="43"/>
      <c r="H3" s="43"/>
    </row>
    <row r="5" spans="1:13" ht="18.75" x14ac:dyDescent="0.25">
      <c r="A5" s="35" t="s">
        <v>38</v>
      </c>
      <c r="B5" s="35"/>
      <c r="C5" s="35"/>
      <c r="D5" s="35"/>
      <c r="E5" s="35"/>
      <c r="F5" s="35"/>
      <c r="G5" s="35"/>
      <c r="H5" s="36"/>
    </row>
    <row r="6" spans="1:13" ht="19.5" customHeight="1" x14ac:dyDescent="0.25">
      <c r="B6" s="1"/>
      <c r="C6" s="1"/>
      <c r="D6" s="1"/>
      <c r="E6" s="1"/>
      <c r="F6" s="1"/>
      <c r="H6" s="21" t="s">
        <v>37</v>
      </c>
    </row>
    <row r="7" spans="1:13" ht="35.25" customHeight="1" x14ac:dyDescent="0.2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39</v>
      </c>
      <c r="I7" s="30"/>
      <c r="J7" s="31"/>
      <c r="K7" s="31"/>
      <c r="L7" s="31"/>
      <c r="M7" s="23"/>
    </row>
    <row r="8" spans="1:13" s="2" customFormat="1" ht="12.75" customHeight="1" x14ac:dyDescent="0.2">
      <c r="A8" s="8">
        <v>1</v>
      </c>
      <c r="B8" s="8">
        <v>2</v>
      </c>
      <c r="C8" s="8">
        <v>4</v>
      </c>
      <c r="D8" s="8">
        <v>5</v>
      </c>
      <c r="E8" s="8">
        <v>6</v>
      </c>
      <c r="F8" s="8">
        <v>7</v>
      </c>
      <c r="G8" s="8">
        <v>8</v>
      </c>
      <c r="H8" s="8">
        <v>9</v>
      </c>
      <c r="I8" s="24"/>
      <c r="J8" s="24"/>
      <c r="K8" s="24"/>
      <c r="L8" s="24"/>
    </row>
    <row r="9" spans="1:13" ht="19.5" customHeight="1" x14ac:dyDescent="0.25">
      <c r="A9" s="8" t="s">
        <v>7</v>
      </c>
      <c r="B9" s="14" t="s">
        <v>8</v>
      </c>
      <c r="C9" s="9">
        <f>C11+C15</f>
        <v>8671.2000000000007</v>
      </c>
      <c r="D9" s="9">
        <f>D11+D15</f>
        <v>6780.3</v>
      </c>
      <c r="E9" s="9">
        <f t="shared" ref="E9:H9" si="0">E11+E15</f>
        <v>6362.3</v>
      </c>
      <c r="F9" s="9">
        <f t="shared" si="0"/>
        <v>6454.5</v>
      </c>
      <c r="G9" s="9">
        <f t="shared" si="0"/>
        <v>6177.7</v>
      </c>
      <c r="H9" s="9">
        <f t="shared" si="0"/>
        <v>6143.4</v>
      </c>
    </row>
    <row r="10" spans="1:13" x14ac:dyDescent="0.25">
      <c r="A10" s="27"/>
      <c r="B10" s="26" t="s">
        <v>9</v>
      </c>
      <c r="C10" s="18">
        <f t="shared" ref="C10:H10" si="1">C12+C14</f>
        <v>3914</v>
      </c>
      <c r="D10" s="9">
        <f t="shared" si="1"/>
        <v>4111.3</v>
      </c>
      <c r="E10" s="9">
        <f t="shared" si="1"/>
        <v>3778.9</v>
      </c>
      <c r="F10" s="9">
        <f t="shared" si="1"/>
        <v>3871.1000000000004</v>
      </c>
      <c r="G10" s="18">
        <f t="shared" si="1"/>
        <v>3594.2999999999997</v>
      </c>
      <c r="H10" s="18">
        <f t="shared" si="1"/>
        <v>3560</v>
      </c>
    </row>
    <row r="11" spans="1:13" x14ac:dyDescent="0.25">
      <c r="A11" s="27" t="s">
        <v>47</v>
      </c>
      <c r="B11" s="26" t="s">
        <v>46</v>
      </c>
      <c r="C11" s="25">
        <f>C12+C14</f>
        <v>3914</v>
      </c>
      <c r="D11" s="25">
        <f t="shared" ref="D11:H11" si="2">D12+D14</f>
        <v>4111.3</v>
      </c>
      <c r="E11" s="25">
        <f t="shared" si="2"/>
        <v>3778.9</v>
      </c>
      <c r="F11" s="25">
        <f t="shared" si="2"/>
        <v>3871.1000000000004</v>
      </c>
      <c r="G11" s="25">
        <f t="shared" si="2"/>
        <v>3594.2999999999997</v>
      </c>
      <c r="H11" s="25">
        <f t="shared" si="2"/>
        <v>3560</v>
      </c>
    </row>
    <row r="12" spans="1:13" ht="9" customHeight="1" x14ac:dyDescent="0.25">
      <c r="A12" s="41"/>
      <c r="B12" s="40" t="s">
        <v>44</v>
      </c>
      <c r="C12" s="37">
        <f>2337.3+9.4</f>
        <v>2346.7000000000003</v>
      </c>
      <c r="D12" s="37">
        <v>2369.6</v>
      </c>
      <c r="E12" s="37">
        <f>2534.9-34</f>
        <v>2500.9</v>
      </c>
      <c r="F12" s="37">
        <f>2641.8-42.5</f>
        <v>2599.3000000000002</v>
      </c>
      <c r="G12" s="37">
        <v>2440.1999999999998</v>
      </c>
      <c r="H12" s="37">
        <v>2422.1999999999998</v>
      </c>
      <c r="I12" s="32"/>
    </row>
    <row r="13" spans="1:13" ht="9" customHeight="1" x14ac:dyDescent="0.25">
      <c r="A13" s="42"/>
      <c r="B13" s="38"/>
      <c r="C13" s="38"/>
      <c r="D13" s="39"/>
      <c r="E13" s="39"/>
      <c r="F13" s="39"/>
      <c r="G13" s="38"/>
      <c r="H13" s="38"/>
      <c r="I13" s="33"/>
    </row>
    <row r="14" spans="1:13" ht="17.25" customHeight="1" x14ac:dyDescent="0.25">
      <c r="A14" s="15"/>
      <c r="B14" s="16" t="s">
        <v>45</v>
      </c>
      <c r="C14" s="10">
        <f>1553.3+14</f>
        <v>1567.3</v>
      </c>
      <c r="D14" s="10">
        <f>1706.7+35</f>
        <v>1741.7</v>
      </c>
      <c r="E14" s="10">
        <v>1278</v>
      </c>
      <c r="F14" s="10">
        <v>1271.8</v>
      </c>
      <c r="G14" s="10">
        <v>1154.0999999999999</v>
      </c>
      <c r="H14" s="10">
        <v>1137.8</v>
      </c>
    </row>
    <row r="15" spans="1:13" ht="20.25" customHeight="1" x14ac:dyDescent="0.25">
      <c r="A15" s="15" t="s">
        <v>10</v>
      </c>
      <c r="B15" s="16" t="s">
        <v>48</v>
      </c>
      <c r="C15" s="9">
        <v>4757.2</v>
      </c>
      <c r="D15" s="9">
        <f>2727.5-58.5</f>
        <v>2669</v>
      </c>
      <c r="E15" s="9">
        <v>2583.4</v>
      </c>
      <c r="F15" s="9">
        <v>2583.4</v>
      </c>
      <c r="G15" s="9">
        <v>2583.4</v>
      </c>
      <c r="H15" s="9">
        <v>2583.4</v>
      </c>
    </row>
    <row r="16" spans="1:13" ht="18.75" customHeight="1" x14ac:dyDescent="0.25">
      <c r="A16" s="17" t="s">
        <v>11</v>
      </c>
      <c r="B16" s="14" t="s">
        <v>12</v>
      </c>
      <c r="C16" s="9">
        <f>C18+C19</f>
        <v>9112</v>
      </c>
      <c r="D16" s="9">
        <f t="shared" ref="D16:H16" si="3">D18+D19</f>
        <v>7012.5</v>
      </c>
      <c r="E16" s="9">
        <f t="shared" si="3"/>
        <v>6582.3</v>
      </c>
      <c r="F16" s="9">
        <f t="shared" si="3"/>
        <v>6684.5</v>
      </c>
      <c r="G16" s="9">
        <f t="shared" si="3"/>
        <v>6392.7000000000007</v>
      </c>
      <c r="H16" s="9">
        <f t="shared" si="3"/>
        <v>6356.4</v>
      </c>
    </row>
    <row r="17" spans="1:15" ht="13.5" customHeight="1" x14ac:dyDescent="0.25">
      <c r="A17" s="17"/>
      <c r="B17" s="14" t="s">
        <v>9</v>
      </c>
      <c r="C17" s="9"/>
      <c r="D17" s="9"/>
      <c r="E17" s="9"/>
      <c r="F17" s="9"/>
      <c r="G17" s="9"/>
      <c r="H17" s="9"/>
    </row>
    <row r="18" spans="1:15" ht="15.75" customHeight="1" x14ac:dyDescent="0.25">
      <c r="A18" s="17" t="s">
        <v>13</v>
      </c>
      <c r="B18" s="14" t="s">
        <v>15</v>
      </c>
      <c r="C18" s="9">
        <v>4354.8</v>
      </c>
      <c r="D18" s="9">
        <f>4308.5+35</f>
        <v>4343.5</v>
      </c>
      <c r="E18" s="9">
        <f>4032.9-34</f>
        <v>3998.9</v>
      </c>
      <c r="F18" s="9">
        <f>4143.6-42.5</f>
        <v>4101.1000000000004</v>
      </c>
      <c r="G18" s="9">
        <v>3809.3</v>
      </c>
      <c r="H18" s="9">
        <v>3773</v>
      </c>
      <c r="I18" s="7"/>
    </row>
    <row r="19" spans="1:15" ht="18.75" customHeight="1" x14ac:dyDescent="0.25">
      <c r="A19" s="17" t="s">
        <v>14</v>
      </c>
      <c r="B19" s="14" t="s">
        <v>50</v>
      </c>
      <c r="C19" s="9">
        <f>C15</f>
        <v>4757.2</v>
      </c>
      <c r="D19" s="9">
        <f>D15</f>
        <v>2669</v>
      </c>
      <c r="E19" s="9">
        <f t="shared" ref="E19:G19" si="4">E15</f>
        <v>2583.4</v>
      </c>
      <c r="F19" s="9">
        <f t="shared" si="4"/>
        <v>2583.4</v>
      </c>
      <c r="G19" s="9">
        <f t="shared" si="4"/>
        <v>2583.4</v>
      </c>
      <c r="H19" s="9">
        <f>H15</f>
        <v>2583.4</v>
      </c>
    </row>
    <row r="20" spans="1:15" ht="18" customHeight="1" x14ac:dyDescent="0.25">
      <c r="A20" s="17" t="s">
        <v>16</v>
      </c>
      <c r="B20" s="14" t="s">
        <v>40</v>
      </c>
      <c r="C20" s="9">
        <f t="shared" ref="C20:H20" si="5">C9-C16</f>
        <v>-440.79999999999927</v>
      </c>
      <c r="D20" s="9">
        <f t="shared" si="5"/>
        <v>-232.19999999999982</v>
      </c>
      <c r="E20" s="9">
        <f t="shared" si="5"/>
        <v>-220</v>
      </c>
      <c r="F20" s="9">
        <f t="shared" si="5"/>
        <v>-230</v>
      </c>
      <c r="G20" s="9">
        <f t="shared" si="5"/>
        <v>-215.00000000000091</v>
      </c>
      <c r="H20" s="9">
        <f t="shared" si="5"/>
        <v>-213</v>
      </c>
    </row>
    <row r="21" spans="1:15" ht="47.25" customHeight="1" x14ac:dyDescent="0.25">
      <c r="A21" s="17" t="s">
        <v>17</v>
      </c>
      <c r="B21" s="14" t="s">
        <v>18</v>
      </c>
      <c r="C21" s="11">
        <f t="shared" ref="C21:H21" si="6">C22/C10</f>
        <v>0.11262135922330097</v>
      </c>
      <c r="D21" s="19">
        <f t="shared" si="6"/>
        <v>5.6478486123610519E-2</v>
      </c>
      <c r="E21" s="19">
        <f t="shared" si="6"/>
        <v>5.8217999947074543E-2</v>
      </c>
      <c r="F21" s="19">
        <f t="shared" si="6"/>
        <v>5.9414636666580554E-2</v>
      </c>
      <c r="G21" s="19">
        <f t="shared" si="6"/>
        <v>5.981693236513394E-2</v>
      </c>
      <c r="H21" s="19">
        <f t="shared" si="6"/>
        <v>5.9831460674157302E-2</v>
      </c>
    </row>
    <row r="22" spans="1:15" ht="30" x14ac:dyDescent="0.25">
      <c r="A22" s="17" t="s">
        <v>19</v>
      </c>
      <c r="B22" s="14" t="s">
        <v>41</v>
      </c>
      <c r="C22" s="9">
        <f>C24+C27+C30+C33</f>
        <v>440.79999999999995</v>
      </c>
      <c r="D22" s="9">
        <f>D24+D27+D30+D33</f>
        <v>232.19999999999993</v>
      </c>
      <c r="E22" s="9">
        <f>E24+E27+E30+E33</f>
        <v>220</v>
      </c>
      <c r="F22" s="9">
        <f>F24+F27+F30+F33</f>
        <v>230</v>
      </c>
      <c r="G22" s="9">
        <f t="shared" ref="G22:H22" si="7">G24+G27+G30+G33</f>
        <v>215.00000000000091</v>
      </c>
      <c r="H22" s="9">
        <f t="shared" si="7"/>
        <v>213</v>
      </c>
      <c r="I22" s="22"/>
      <c r="J22" s="22"/>
      <c r="K22" s="22"/>
      <c r="L22" s="22"/>
      <c r="M22" s="22"/>
      <c r="N22" s="22"/>
      <c r="O22" s="22"/>
    </row>
    <row r="23" spans="1:15" ht="17.25" customHeight="1" x14ac:dyDescent="0.25">
      <c r="A23" s="17"/>
      <c r="B23" s="14" t="s">
        <v>9</v>
      </c>
      <c r="C23" s="9"/>
      <c r="D23" s="9"/>
      <c r="E23" s="9"/>
      <c r="F23" s="9"/>
      <c r="G23" s="9"/>
      <c r="H23" s="9"/>
      <c r="I23" s="5"/>
      <c r="J23" s="4"/>
    </row>
    <row r="24" spans="1:15" ht="19.5" customHeight="1" x14ac:dyDescent="0.25">
      <c r="A24" s="17" t="s">
        <v>20</v>
      </c>
      <c r="B24" s="14" t="s">
        <v>49</v>
      </c>
      <c r="C24" s="9">
        <f t="shared" ref="C24:D24" si="8">C25-C26</f>
        <v>385.79999999999995</v>
      </c>
      <c r="D24" s="9">
        <f t="shared" si="8"/>
        <v>270.29999999999995</v>
      </c>
      <c r="E24" s="9">
        <f t="shared" ref="E24" si="9">E25-E26</f>
        <v>220</v>
      </c>
      <c r="F24" s="9">
        <f t="shared" ref="F24" si="10">F25-F26</f>
        <v>230</v>
      </c>
      <c r="G24" s="9">
        <f t="shared" ref="G24:H24" si="11">G25-G26</f>
        <v>215.00000000000091</v>
      </c>
      <c r="H24" s="9">
        <f t="shared" si="11"/>
        <v>213</v>
      </c>
    </row>
    <row r="25" spans="1:15" ht="15" customHeight="1" x14ac:dyDescent="0.25">
      <c r="A25" s="17"/>
      <c r="B25" s="14" t="s">
        <v>53</v>
      </c>
      <c r="C25" s="9">
        <v>1905.8</v>
      </c>
      <c r="D25" s="9">
        <f>D26-(D20)+38.1</f>
        <v>2176.1</v>
      </c>
      <c r="E25" s="9">
        <f>E26-(E20)</f>
        <v>2396.1</v>
      </c>
      <c r="F25" s="9">
        <f t="shared" ref="F25:H25" si="12">F26-(F20)</f>
        <v>2626.1</v>
      </c>
      <c r="G25" s="9">
        <f t="shared" si="12"/>
        <v>2841.1000000000008</v>
      </c>
      <c r="H25" s="9">
        <f t="shared" si="12"/>
        <v>3054.1000000000008</v>
      </c>
    </row>
    <row r="26" spans="1:15" ht="15" customHeight="1" x14ac:dyDescent="0.25">
      <c r="A26" s="17"/>
      <c r="B26" s="14" t="s">
        <v>54</v>
      </c>
      <c r="C26" s="9">
        <v>1520</v>
      </c>
      <c r="D26" s="9">
        <f t="shared" ref="D26:H26" si="13">C25</f>
        <v>1905.8</v>
      </c>
      <c r="E26" s="9">
        <f t="shared" si="13"/>
        <v>2176.1</v>
      </c>
      <c r="F26" s="9">
        <f t="shared" si="13"/>
        <v>2396.1</v>
      </c>
      <c r="G26" s="9">
        <f t="shared" si="13"/>
        <v>2626.1</v>
      </c>
      <c r="H26" s="9">
        <f t="shared" si="13"/>
        <v>2841.1000000000008</v>
      </c>
    </row>
    <row r="27" spans="1:15" ht="31.5" customHeight="1" x14ac:dyDescent="0.25">
      <c r="A27" s="17" t="s">
        <v>21</v>
      </c>
      <c r="B27" s="14" t="s">
        <v>22</v>
      </c>
      <c r="C27" s="9">
        <f t="shared" ref="C27:H27" si="14">C28-C29</f>
        <v>0</v>
      </c>
      <c r="D27" s="9">
        <f t="shared" si="14"/>
        <v>-38.100000000000023</v>
      </c>
      <c r="E27" s="9">
        <f t="shared" si="14"/>
        <v>0</v>
      </c>
      <c r="F27" s="9">
        <f t="shared" si="14"/>
        <v>0</v>
      </c>
      <c r="G27" s="9">
        <f t="shared" si="14"/>
        <v>0</v>
      </c>
      <c r="H27" s="9">
        <f t="shared" si="14"/>
        <v>0</v>
      </c>
    </row>
    <row r="28" spans="1:15" x14ac:dyDescent="0.25">
      <c r="A28" s="17"/>
      <c r="B28" s="14" t="s">
        <v>55</v>
      </c>
      <c r="C28" s="9">
        <v>320</v>
      </c>
      <c r="D28" s="9">
        <v>340</v>
      </c>
      <c r="E28" s="9">
        <v>314</v>
      </c>
      <c r="F28" s="9">
        <v>320</v>
      </c>
      <c r="G28" s="9">
        <v>290</v>
      </c>
      <c r="H28" s="9">
        <v>290</v>
      </c>
      <c r="I28" s="6"/>
    </row>
    <row r="29" spans="1:15" x14ac:dyDescent="0.25">
      <c r="A29" s="17"/>
      <c r="B29" s="14" t="s">
        <v>56</v>
      </c>
      <c r="C29" s="9">
        <f t="shared" ref="C29:H29" si="15">C28</f>
        <v>320</v>
      </c>
      <c r="D29" s="9">
        <f>D28+38.1</f>
        <v>378.1</v>
      </c>
      <c r="E29" s="9">
        <f t="shared" si="15"/>
        <v>314</v>
      </c>
      <c r="F29" s="9">
        <f t="shared" si="15"/>
        <v>320</v>
      </c>
      <c r="G29" s="9">
        <f t="shared" si="15"/>
        <v>290</v>
      </c>
      <c r="H29" s="9">
        <f t="shared" si="15"/>
        <v>290</v>
      </c>
    </row>
    <row r="30" spans="1:15" ht="29.25" customHeight="1" x14ac:dyDescent="0.25">
      <c r="A30" s="17" t="s">
        <v>24</v>
      </c>
      <c r="B30" s="14" t="s">
        <v>23</v>
      </c>
      <c r="C30" s="9">
        <v>55</v>
      </c>
      <c r="D30" s="9">
        <f t="shared" ref="D30:H30" si="16">D31-D32</f>
        <v>0</v>
      </c>
      <c r="E30" s="9">
        <f t="shared" si="16"/>
        <v>0</v>
      </c>
      <c r="F30" s="9">
        <f t="shared" si="16"/>
        <v>0</v>
      </c>
      <c r="G30" s="9">
        <f t="shared" si="16"/>
        <v>0</v>
      </c>
      <c r="H30" s="9">
        <f t="shared" si="16"/>
        <v>0</v>
      </c>
    </row>
    <row r="31" spans="1:15" hidden="1" x14ac:dyDescent="0.25">
      <c r="A31" s="17"/>
      <c r="B31" s="14" t="s">
        <v>25</v>
      </c>
      <c r="C31" s="9"/>
      <c r="D31" s="9"/>
      <c r="E31" s="9"/>
      <c r="F31" s="9"/>
      <c r="G31" s="9"/>
      <c r="H31" s="9"/>
    </row>
    <row r="32" spans="1:15" ht="12.75" hidden="1" customHeight="1" x14ac:dyDescent="0.25">
      <c r="A32" s="17"/>
      <c r="B32" s="14" t="s">
        <v>29</v>
      </c>
      <c r="C32" s="9"/>
      <c r="D32" s="9"/>
      <c r="E32" s="9"/>
      <c r="F32" s="9"/>
      <c r="G32" s="9"/>
      <c r="H32" s="9"/>
    </row>
    <row r="33" spans="1:8" ht="30" x14ac:dyDescent="0.25">
      <c r="A33" s="17" t="s">
        <v>27</v>
      </c>
      <c r="B33" s="14" t="s">
        <v>26</v>
      </c>
      <c r="C33" s="9">
        <f t="shared" ref="C33:H33" si="17">C34</f>
        <v>0</v>
      </c>
      <c r="D33" s="9">
        <f t="shared" si="17"/>
        <v>0</v>
      </c>
      <c r="E33" s="9">
        <f t="shared" si="17"/>
        <v>0</v>
      </c>
      <c r="F33" s="9">
        <f t="shared" si="17"/>
        <v>0</v>
      </c>
      <c r="G33" s="9">
        <f t="shared" si="17"/>
        <v>0</v>
      </c>
      <c r="H33" s="9">
        <f t="shared" si="17"/>
        <v>0</v>
      </c>
    </row>
    <row r="34" spans="1:8" ht="32.25" customHeight="1" x14ac:dyDescent="0.25">
      <c r="A34" s="17"/>
      <c r="B34" s="14" t="s">
        <v>28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1:8" ht="30" x14ac:dyDescent="0.25">
      <c r="A35" s="17" t="s">
        <v>30</v>
      </c>
      <c r="B35" s="14" t="s">
        <v>31</v>
      </c>
      <c r="C35" s="9">
        <f>C25+38.1</f>
        <v>1943.8999999999999</v>
      </c>
      <c r="D35" s="9">
        <f>D25</f>
        <v>2176.1</v>
      </c>
      <c r="E35" s="9">
        <f t="shared" ref="E35:H35" si="18">E25</f>
        <v>2396.1</v>
      </c>
      <c r="F35" s="9">
        <f t="shared" si="18"/>
        <v>2626.1</v>
      </c>
      <c r="G35" s="9">
        <f t="shared" si="18"/>
        <v>2841.1000000000008</v>
      </c>
      <c r="H35" s="9">
        <f t="shared" si="18"/>
        <v>3054.1000000000008</v>
      </c>
    </row>
    <row r="36" spans="1:8" x14ac:dyDescent="0.25">
      <c r="A36" s="17"/>
      <c r="B36" s="14" t="s">
        <v>57</v>
      </c>
      <c r="C36" s="11">
        <f>C35/C11</f>
        <v>0.49665304036791003</v>
      </c>
      <c r="D36" s="11">
        <f>D35/D11</f>
        <v>0.52929730255636898</v>
      </c>
      <c r="E36" s="11">
        <f t="shared" ref="E36:H36" si="19">E35/E11</f>
        <v>0.63407340760538777</v>
      </c>
      <c r="F36" s="11">
        <f t="shared" si="19"/>
        <v>0.67838598847872689</v>
      </c>
      <c r="G36" s="11">
        <f t="shared" si="19"/>
        <v>0.79044598391898313</v>
      </c>
      <c r="H36" s="11">
        <f t="shared" si="19"/>
        <v>0.85789325842696651</v>
      </c>
    </row>
    <row r="37" spans="1:8" ht="30.75" customHeight="1" x14ac:dyDescent="0.25">
      <c r="A37" s="17" t="s">
        <v>32</v>
      </c>
      <c r="B37" s="14" t="s">
        <v>43</v>
      </c>
      <c r="C37" s="9">
        <f>C25+C28</f>
        <v>2225.8000000000002</v>
      </c>
      <c r="D37" s="9">
        <f>D25+D28</f>
        <v>2516.1</v>
      </c>
      <c r="E37" s="9">
        <f t="shared" ref="E37:G37" si="20">E25+E28</f>
        <v>2710.1</v>
      </c>
      <c r="F37" s="9">
        <f t="shared" si="20"/>
        <v>2946.1</v>
      </c>
      <c r="G37" s="9">
        <f t="shared" si="20"/>
        <v>3131.1000000000008</v>
      </c>
      <c r="H37" s="9">
        <f>H25+H28</f>
        <v>3344.1000000000008</v>
      </c>
    </row>
    <row r="38" spans="1:8" ht="45" x14ac:dyDescent="0.25">
      <c r="A38" s="17" t="s">
        <v>34</v>
      </c>
      <c r="B38" s="14" t="s">
        <v>33</v>
      </c>
      <c r="C38" s="9">
        <f>C26+C29</f>
        <v>1840</v>
      </c>
      <c r="D38" s="9">
        <f>D26+D29</f>
        <v>2283.9</v>
      </c>
      <c r="E38" s="9">
        <f>E26+E29</f>
        <v>2490.1</v>
      </c>
      <c r="F38" s="9">
        <f>F26+F29</f>
        <v>2716.1</v>
      </c>
      <c r="G38" s="9">
        <f>G26+G29</f>
        <v>2916.1</v>
      </c>
      <c r="H38" s="9">
        <f>H26+H29</f>
        <v>3131.1000000000008</v>
      </c>
    </row>
    <row r="39" spans="1:8" ht="18" customHeight="1" x14ac:dyDescent="0.25">
      <c r="A39" s="17" t="s">
        <v>36</v>
      </c>
      <c r="B39" s="14" t="s">
        <v>35</v>
      </c>
      <c r="C39" s="9">
        <v>169.2</v>
      </c>
      <c r="D39" s="9">
        <v>189.2</v>
      </c>
      <c r="E39" s="9">
        <v>167.1</v>
      </c>
      <c r="F39" s="9">
        <v>189.8</v>
      </c>
      <c r="G39" s="9">
        <v>190</v>
      </c>
      <c r="H39" s="9">
        <v>200</v>
      </c>
    </row>
    <row r="40" spans="1:8" x14ac:dyDescent="0.25">
      <c r="A40" s="12"/>
      <c r="B40" s="13"/>
      <c r="C40" s="13"/>
      <c r="D40" s="13"/>
      <c r="E40" s="13"/>
      <c r="F40" s="13"/>
      <c r="G40" s="13"/>
      <c r="H40" s="13"/>
    </row>
    <row r="41" spans="1:8" x14ac:dyDescent="0.25">
      <c r="A41" s="12"/>
      <c r="B41" s="13"/>
      <c r="C41" s="13"/>
      <c r="D41" s="13"/>
      <c r="E41" s="13"/>
      <c r="F41" s="13"/>
      <c r="G41" s="13"/>
      <c r="H41" s="13"/>
    </row>
    <row r="42" spans="1:8" x14ac:dyDescent="0.25">
      <c r="A42" s="12"/>
      <c r="B42" s="13"/>
      <c r="C42" s="13"/>
      <c r="D42" s="13"/>
      <c r="E42" s="13"/>
      <c r="F42" s="13"/>
      <c r="G42" s="13"/>
      <c r="H42" s="13"/>
    </row>
    <row r="43" spans="1:8" x14ac:dyDescent="0.25">
      <c r="A43" s="12"/>
      <c r="B43" s="13"/>
      <c r="C43" s="13"/>
      <c r="D43" s="13"/>
      <c r="E43" s="13"/>
      <c r="F43" s="13"/>
      <c r="G43" s="13"/>
      <c r="H43" s="13"/>
    </row>
    <row r="44" spans="1:8" x14ac:dyDescent="0.25">
      <c r="A44" s="12"/>
      <c r="B44" s="13"/>
      <c r="C44" s="13"/>
      <c r="D44" s="13"/>
      <c r="E44" s="13"/>
      <c r="F44" s="13"/>
      <c r="G44" s="13"/>
      <c r="H44" s="13"/>
    </row>
    <row r="45" spans="1:8" x14ac:dyDescent="0.25">
      <c r="A45" s="12"/>
      <c r="B45" s="13"/>
      <c r="C45" s="13"/>
      <c r="D45" s="13"/>
      <c r="E45" s="13"/>
      <c r="F45" s="13"/>
      <c r="G45" s="13"/>
      <c r="H45" s="13"/>
    </row>
    <row r="46" spans="1:8" x14ac:dyDescent="0.25">
      <c r="A46" s="12"/>
      <c r="B46" s="13"/>
      <c r="C46" s="13"/>
      <c r="D46" s="13"/>
      <c r="E46" s="13"/>
      <c r="F46" s="13"/>
      <c r="G46" s="13"/>
      <c r="H46" s="13"/>
    </row>
    <row r="47" spans="1:8" x14ac:dyDescent="0.25">
      <c r="A47" s="12"/>
      <c r="B47" s="13"/>
      <c r="C47" s="13"/>
      <c r="D47" s="13"/>
      <c r="E47" s="13"/>
      <c r="F47" s="13"/>
      <c r="G47" s="13"/>
      <c r="H47" s="13"/>
    </row>
    <row r="48" spans="1:8" x14ac:dyDescent="0.25">
      <c r="A48" s="12"/>
      <c r="B48" s="13"/>
      <c r="C48" s="13"/>
      <c r="D48" s="13"/>
      <c r="E48" s="13"/>
      <c r="F48" s="13"/>
      <c r="G48" s="13"/>
      <c r="H48" s="13"/>
    </row>
    <row r="49" spans="1:13" x14ac:dyDescent="0.25">
      <c r="A49" s="12"/>
      <c r="B49" s="13"/>
      <c r="C49" s="13"/>
      <c r="D49" s="13"/>
      <c r="E49" s="13"/>
      <c r="F49" s="13"/>
      <c r="G49" s="13"/>
      <c r="H49" s="13"/>
    </row>
    <row r="50" spans="1:13" x14ac:dyDescent="0.25">
      <c r="A50" s="12"/>
      <c r="B50" s="13"/>
      <c r="C50" s="13"/>
      <c r="D50" s="13"/>
      <c r="E50" s="13"/>
      <c r="F50" s="13"/>
      <c r="G50" s="13"/>
      <c r="H50" s="13"/>
    </row>
    <row r="51" spans="1:13" ht="15.75" x14ac:dyDescent="0.25">
      <c r="A51" s="12"/>
      <c r="B51" s="13"/>
      <c r="C51" s="13"/>
      <c r="D51" s="13"/>
      <c r="E51" s="13"/>
      <c r="F51" s="13"/>
      <c r="G51" s="13"/>
      <c r="H51" s="29">
        <v>2</v>
      </c>
    </row>
    <row r="52" spans="1:13" x14ac:dyDescent="0.25">
      <c r="A52" s="12"/>
      <c r="B52" s="13"/>
      <c r="C52" s="13"/>
      <c r="D52" s="13"/>
      <c r="E52" s="13"/>
      <c r="F52" s="13"/>
      <c r="G52" s="13"/>
    </row>
    <row r="53" spans="1:13" x14ac:dyDescent="0.25">
      <c r="A53" s="12"/>
      <c r="B53" s="13"/>
      <c r="C53" s="13"/>
      <c r="D53" s="13"/>
      <c r="E53" s="13"/>
      <c r="F53" s="13"/>
      <c r="G53" s="13"/>
      <c r="H53" s="13"/>
    </row>
    <row r="54" spans="1:13" x14ac:dyDescent="0.25">
      <c r="A54" s="12"/>
      <c r="B54" s="13"/>
      <c r="C54" s="13"/>
      <c r="D54" s="13"/>
      <c r="E54" s="13"/>
      <c r="F54" s="13"/>
      <c r="G54" s="13"/>
      <c r="H54" s="13"/>
    </row>
    <row r="55" spans="1:13" x14ac:dyDescent="0.25">
      <c r="A55" s="12"/>
      <c r="B55" s="13"/>
      <c r="C55" s="13"/>
      <c r="D55" s="13"/>
      <c r="E55" s="13"/>
      <c r="F55" s="13"/>
      <c r="G55" s="13"/>
      <c r="H55" s="13"/>
      <c r="M55" s="28"/>
    </row>
    <row r="56" spans="1:13" x14ac:dyDescent="0.25">
      <c r="A56" s="12"/>
      <c r="B56" s="13"/>
      <c r="C56" s="13"/>
      <c r="D56" s="13"/>
      <c r="E56" s="13"/>
      <c r="F56" s="13"/>
      <c r="G56" s="13"/>
      <c r="H56" s="13"/>
    </row>
    <row r="57" spans="1:13" x14ac:dyDescent="0.25">
      <c r="A57" s="12"/>
      <c r="B57" s="13"/>
      <c r="C57" s="13"/>
      <c r="D57" s="13"/>
      <c r="E57" s="13"/>
      <c r="F57" s="13"/>
      <c r="G57" s="13"/>
      <c r="H57" s="13"/>
    </row>
    <row r="58" spans="1:13" x14ac:dyDescent="0.25">
      <c r="A58" s="12"/>
      <c r="B58" s="13"/>
      <c r="C58" s="13"/>
      <c r="D58" s="13"/>
      <c r="E58" s="13"/>
      <c r="F58" s="13"/>
      <c r="G58" s="13"/>
      <c r="H58" s="13"/>
    </row>
    <row r="59" spans="1:13" x14ac:dyDescent="0.25">
      <c r="A59" s="12"/>
      <c r="B59" s="13"/>
      <c r="C59" s="13"/>
      <c r="D59" s="13"/>
      <c r="E59" s="13"/>
      <c r="F59" s="13"/>
      <c r="G59" s="13"/>
      <c r="H59" s="13"/>
    </row>
    <row r="60" spans="1:13" x14ac:dyDescent="0.25">
      <c r="A60" s="12"/>
      <c r="B60" s="13"/>
      <c r="C60" s="13"/>
      <c r="D60" s="13"/>
      <c r="E60" s="13"/>
      <c r="F60" s="13"/>
      <c r="G60" s="13"/>
      <c r="H60" s="13"/>
    </row>
    <row r="61" spans="1:13" x14ac:dyDescent="0.25">
      <c r="A61" s="12"/>
      <c r="B61" s="13"/>
      <c r="C61" s="13"/>
      <c r="D61" s="13"/>
      <c r="E61" s="13"/>
      <c r="F61" s="13"/>
      <c r="G61" s="13"/>
      <c r="H61" s="13"/>
    </row>
    <row r="62" spans="1:13" x14ac:dyDescent="0.25">
      <c r="A62" s="12"/>
      <c r="B62" s="13"/>
      <c r="C62" s="13"/>
      <c r="D62" s="13"/>
      <c r="E62" s="13"/>
      <c r="F62" s="13"/>
      <c r="G62" s="13"/>
      <c r="H62" s="13"/>
    </row>
    <row r="63" spans="1:13" x14ac:dyDescent="0.25">
      <c r="A63" s="12"/>
      <c r="B63" s="13"/>
      <c r="C63" s="13"/>
      <c r="D63" s="13"/>
      <c r="E63" s="13"/>
      <c r="F63" s="13"/>
      <c r="G63" s="13"/>
      <c r="H63" s="13"/>
    </row>
    <row r="64" spans="1:13" x14ac:dyDescent="0.25">
      <c r="A64" s="12"/>
      <c r="B64" s="13"/>
      <c r="C64" s="13"/>
      <c r="D64" s="13"/>
      <c r="E64" s="13"/>
      <c r="F64" s="13"/>
      <c r="G64" s="13"/>
      <c r="H64" s="13"/>
    </row>
  </sheetData>
  <mergeCells count="13">
    <mergeCell ref="I12:I13"/>
    <mergeCell ref="E1:H1"/>
    <mergeCell ref="A5:H5"/>
    <mergeCell ref="H12:H13"/>
    <mergeCell ref="C12:C13"/>
    <mergeCell ref="D12:D13"/>
    <mergeCell ref="E12:E13"/>
    <mergeCell ref="F12:F13"/>
    <mergeCell ref="G12:G13"/>
    <mergeCell ref="B12:B13"/>
    <mergeCell ref="A12:A13"/>
    <mergeCell ref="D2:H2"/>
    <mergeCell ref="D3:H3"/>
  </mergeCells>
  <pageMargins left="0.70866141732283472" right="0.70866141732283472" top="0.74803149606299213" bottom="0.39370078740157483" header="0" footer="0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Жариков Павел Михайлович</cp:lastModifiedBy>
  <cp:lastPrinted>2018-01-22T14:42:31Z</cp:lastPrinted>
  <dcterms:created xsi:type="dcterms:W3CDTF">2015-05-13T06:50:54Z</dcterms:created>
  <dcterms:modified xsi:type="dcterms:W3CDTF">2018-02-09T08:50:25Z</dcterms:modified>
</cp:coreProperties>
</file>